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Sv-file\共有\010_各部共通\02_総務\★HP貿易統計\HP用\輸出\"/>
    </mc:Choice>
  </mc:AlternateContent>
  <xr:revisionPtr revIDLastSave="0" documentId="8_{94BABD3C-836D-4620-98AC-6C8002FBF7F1}" xr6:coauthVersionLast="36" xr6:coauthVersionMax="36" xr10:uidLastSave="{00000000-0000-0000-0000-000000000000}"/>
  <bookViews>
    <workbookView xWindow="0" yWindow="0" windowWidth="19200" windowHeight="11295" xr2:uid="{CB305B4D-DE4D-4639-A607-5159A0258452}"/>
  </bookViews>
  <sheets>
    <sheet name="2019-202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4" i="1" l="1"/>
  <c r="F64" i="1"/>
  <c r="E64" i="1"/>
  <c r="H64" i="1" s="1"/>
  <c r="G63" i="1"/>
  <c r="F63" i="1"/>
  <c r="E63" i="1"/>
  <c r="H63" i="1" s="1"/>
  <c r="H62" i="1"/>
  <c r="G62" i="1"/>
  <c r="E62" i="1"/>
  <c r="C61" i="1"/>
  <c r="F62" i="1" s="1"/>
  <c r="C60" i="1"/>
  <c r="C59" i="1"/>
  <c r="C58" i="1"/>
  <c r="C57" i="1"/>
  <c r="C56" i="1"/>
  <c r="C55" i="1"/>
  <c r="C54" i="1"/>
  <c r="C53" i="1"/>
  <c r="C52" i="1"/>
  <c r="C51" i="1"/>
  <c r="P45" i="1" l="1"/>
  <c r="O45" i="1"/>
  <c r="N45" i="1"/>
  <c r="M45" i="1"/>
  <c r="L45" i="1"/>
  <c r="K45" i="1"/>
  <c r="J45" i="1"/>
  <c r="I45" i="1"/>
  <c r="H45" i="1"/>
  <c r="G45" i="1"/>
  <c r="F45" i="1"/>
  <c r="E45" i="1"/>
  <c r="D45" i="1"/>
  <c r="C45" i="1"/>
  <c r="R44" i="1"/>
  <c r="Q44" i="1"/>
  <c r="R43" i="1"/>
  <c r="Q43" i="1"/>
  <c r="R42" i="1"/>
  <c r="Q42" i="1"/>
  <c r="R41" i="1"/>
  <c r="Q41" i="1"/>
  <c r="R40" i="1"/>
  <c r="Q40" i="1"/>
  <c r="R39" i="1"/>
  <c r="Q39" i="1"/>
  <c r="R38" i="1"/>
  <c r="Q38" i="1"/>
  <c r="R37" i="1"/>
  <c r="Q37" i="1"/>
  <c r="R36" i="1"/>
  <c r="Q36" i="1"/>
  <c r="R35" i="1"/>
  <c r="Q35" i="1"/>
  <c r="R34" i="1"/>
  <c r="Q34" i="1"/>
  <c r="R33" i="1"/>
  <c r="Q33" i="1"/>
  <c r="P32" i="1"/>
  <c r="O32" i="1"/>
  <c r="N32" i="1"/>
  <c r="M32" i="1"/>
  <c r="L32" i="1"/>
  <c r="K32" i="1"/>
  <c r="J32" i="1"/>
  <c r="I32" i="1"/>
  <c r="H32" i="1"/>
  <c r="G32" i="1"/>
  <c r="F32" i="1"/>
  <c r="E32" i="1"/>
  <c r="D32" i="1"/>
  <c r="R32" i="1" s="1"/>
  <c r="C32" i="1"/>
  <c r="Q32" i="1" s="1"/>
  <c r="R31" i="1"/>
  <c r="Q31" i="1"/>
  <c r="R30" i="1"/>
  <c r="Q30" i="1"/>
  <c r="R29" i="1"/>
  <c r="Q29" i="1"/>
  <c r="R28" i="1"/>
  <c r="Q28" i="1"/>
  <c r="R27" i="1"/>
  <c r="Q27" i="1"/>
  <c r="R26" i="1"/>
  <c r="Q26" i="1"/>
  <c r="R25" i="1"/>
  <c r="Q25" i="1"/>
  <c r="R24" i="1"/>
  <c r="Q24" i="1"/>
  <c r="R23" i="1"/>
  <c r="Q23" i="1"/>
  <c r="R22" i="1"/>
  <c r="Q22" i="1"/>
  <c r="R21" i="1"/>
  <c r="Q21" i="1"/>
  <c r="R20" i="1"/>
  <c r="Q20" i="1"/>
  <c r="P19" i="1"/>
  <c r="O19" i="1"/>
  <c r="N19" i="1"/>
  <c r="M19" i="1"/>
  <c r="L19" i="1"/>
  <c r="K19" i="1"/>
  <c r="J19" i="1"/>
  <c r="I19" i="1"/>
  <c r="H19" i="1"/>
  <c r="G19" i="1"/>
  <c r="F19" i="1"/>
  <c r="R19" i="1" s="1"/>
  <c r="E19" i="1"/>
  <c r="Q19" i="1" s="1"/>
  <c r="D19" i="1"/>
  <c r="C19" i="1"/>
  <c r="R18" i="1"/>
  <c r="Q18" i="1"/>
  <c r="R17" i="1"/>
  <c r="Q17" i="1"/>
  <c r="R16" i="1"/>
  <c r="Q16" i="1"/>
  <c r="R15" i="1"/>
  <c r="Q15" i="1"/>
  <c r="R14" i="1"/>
  <c r="Q14" i="1"/>
  <c r="R13" i="1"/>
  <c r="Q13" i="1"/>
  <c r="R12" i="1"/>
  <c r="Q12" i="1"/>
  <c r="R11" i="1"/>
  <c r="Q11" i="1"/>
  <c r="R10" i="1"/>
  <c r="Q10" i="1"/>
  <c r="R9" i="1"/>
  <c r="Q9" i="1"/>
  <c r="R8" i="1"/>
  <c r="Q8" i="1"/>
  <c r="R7" i="1"/>
  <c r="Q7" i="1"/>
  <c r="R45" i="1" l="1"/>
  <c r="Q45" i="1"/>
</calcChain>
</file>

<file path=xl/sharedStrings.xml><?xml version="1.0" encoding="utf-8"?>
<sst xmlns="http://schemas.openxmlformats.org/spreadsheetml/2006/main" count="60" uniqueCount="41">
  <si>
    <t>【鶏卵　国別輸出量の推移】</t>
    <rPh sb="1" eb="3">
      <t>ケイラン</t>
    </rPh>
    <rPh sb="4" eb="6">
      <t>クニベツ</t>
    </rPh>
    <rPh sb="6" eb="8">
      <t>ユシュツ</t>
    </rPh>
    <rPh sb="8" eb="9">
      <t>リョウ</t>
    </rPh>
    <rPh sb="10" eb="12">
      <t>スイイ</t>
    </rPh>
    <phoneticPr fontId="4"/>
  </si>
  <si>
    <t>※殻付きの鳥卵(生鮮のもの及び保存に適する処理又は加熱による調理をしたものに限る。)：鶏(ガルルス・ドメスティクス)のもの</t>
    <phoneticPr fontId="4"/>
  </si>
  <si>
    <t>単位：数量 KG、金額 千円</t>
    <rPh sb="0" eb="2">
      <t>タンイ</t>
    </rPh>
    <rPh sb="3" eb="5">
      <t>スウリョウ</t>
    </rPh>
    <rPh sb="9" eb="11">
      <t>キンガク</t>
    </rPh>
    <rPh sb="12" eb="14">
      <t>センエン</t>
    </rPh>
    <phoneticPr fontId="4"/>
  </si>
  <si>
    <t>台湾</t>
    <rPh sb="0" eb="2">
      <t>タイワン</t>
    </rPh>
    <phoneticPr fontId="4"/>
  </si>
  <si>
    <t>香港</t>
    <rPh sb="0" eb="2">
      <t>ホンコン</t>
    </rPh>
    <phoneticPr fontId="4"/>
  </si>
  <si>
    <t>シンガポール</t>
    <phoneticPr fontId="4"/>
  </si>
  <si>
    <t>マカオ</t>
    <phoneticPr fontId="4"/>
  </si>
  <si>
    <t>グアム</t>
    <phoneticPr fontId="4"/>
  </si>
  <si>
    <t>合計</t>
    <rPh sb="0" eb="2">
      <t>ゴウケイ</t>
    </rPh>
    <phoneticPr fontId="4"/>
  </si>
  <si>
    <t>年</t>
    <rPh sb="0" eb="1">
      <t>ネン</t>
    </rPh>
    <phoneticPr fontId="4"/>
  </si>
  <si>
    <t>月</t>
    <rPh sb="0" eb="1">
      <t>ツキ</t>
    </rPh>
    <phoneticPr fontId="4"/>
  </si>
  <si>
    <t>数量</t>
    <rPh sb="0" eb="2">
      <t>スウリョウ</t>
    </rPh>
    <phoneticPr fontId="4"/>
  </si>
  <si>
    <t>金額</t>
    <rPh sb="0" eb="2">
      <t>キンガク</t>
    </rPh>
    <phoneticPr fontId="4"/>
  </si>
  <si>
    <t>計</t>
    <rPh sb="0" eb="1">
      <t>ケイ</t>
    </rPh>
    <phoneticPr fontId="4"/>
  </si>
  <si>
    <t>国</t>
    <rPh sb="0" eb="1">
      <t>クニ</t>
    </rPh>
    <phoneticPr fontId="3"/>
  </si>
  <si>
    <t>出所：財務省貿易統計</t>
    <rPh sb="0" eb="2">
      <t>シュッショ</t>
    </rPh>
    <rPh sb="3" eb="6">
      <t>ザイムショウ</t>
    </rPh>
    <rPh sb="6" eb="8">
      <t>ボウエキ</t>
    </rPh>
    <rPh sb="8" eb="10">
      <t>トウケイ</t>
    </rPh>
    <phoneticPr fontId="3"/>
  </si>
  <si>
    <t>香港向け輸出実績推移</t>
  </si>
  <si>
    <t>数量</t>
  </si>
  <si>
    <t>金額</t>
  </si>
  <si>
    <t>単価</t>
  </si>
  <si>
    <t>前年対比</t>
  </si>
  <si>
    <t>（トン)</t>
    <phoneticPr fontId="3"/>
  </si>
  <si>
    <t>（千円）</t>
  </si>
  <si>
    <t>（トン/円）</t>
    <phoneticPr fontId="3"/>
  </si>
  <si>
    <t>2005年</t>
  </si>
  <si>
    <t>2006年</t>
  </si>
  <si>
    <t>2007年</t>
  </si>
  <si>
    <t>2008年</t>
  </si>
  <si>
    <t>2009年</t>
  </si>
  <si>
    <t>2010年</t>
  </si>
  <si>
    <t>2011年</t>
  </si>
  <si>
    <t>2012年</t>
  </si>
  <si>
    <t>2013年</t>
  </si>
  <si>
    <t>2014年</t>
  </si>
  <si>
    <t>2015年</t>
  </si>
  <si>
    <t>2016年</t>
    <rPh sb="4" eb="5">
      <t>ネン</t>
    </rPh>
    <phoneticPr fontId="3"/>
  </si>
  <si>
    <t>2017年</t>
  </si>
  <si>
    <t>2018年</t>
  </si>
  <si>
    <t>2019年</t>
    <rPh sb="4" eb="5">
      <t>ネン</t>
    </rPh>
    <phoneticPr fontId="3"/>
  </si>
  <si>
    <t>2020年</t>
  </si>
  <si>
    <t>2021/12/28作成</t>
    <rPh sb="10" eb="12">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</si>
</sst>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color theme="1"/>
      <name val="游ゴシック"/>
      <family val="2"/>
      <charset val="128"/>
      <scheme val="minor"/>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6"/>
      <name val="Meiryo UI"/>
      <family val="3"/>
      <charset val="128"/>
    </font>
    <font>
      <sz val="10"/>
      <color theme="1"/>
      <name val="Meiryo UI"/>
      <family val="3"/>
      <charset val="128"/>
    </font>
    <font>
      <b/>
      <sz val="11"/>
      <color theme="1"/>
      <name val="游ゴシック"/>
      <family val="3"/>
      <charset val="128"/>
      <scheme val="minor"/>
    </font>
    <font>
      <sz val="10"/>
      <name val="Meiryo UI"/>
      <family val="3"/>
      <charset val="128"/>
    </font>
    <font>
      <b/>
      <sz val="10"/>
      <name val="Meiryo UI"/>
      <family val="3"/>
      <charset val="128"/>
    </font>
    <font>
      <b/>
      <sz val="9"/>
      <name val="Meiryo UI"/>
      <family val="3"/>
      <charset val="128"/>
    </font>
    <font>
      <sz val="11"/>
      <color theme="1"/>
      <name val="ＭＳ 明朝"/>
      <family val="1"/>
      <charset val="128"/>
    </font>
    <font>
      <sz val="11"/>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
      <left style="thin">
        <color indexed="64"/>
      </left>
      <right style="thin">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14" fontId="0" fillId="0" borderId="0" xfId="0" applyNumberFormat="1" applyAlignment="1">
      <alignment horizontal="left" vertical="center"/>
    </xf>
    <xf numFmtId="0" fontId="0" fillId="0" borderId="6" xfId="0" applyBorder="1" applyAlignment="1">
      <alignment horizontal="center" vertical="center"/>
    </xf>
    <xf numFmtId="38" fontId="1" fillId="0" borderId="3" xfId="1" applyBorder="1">
      <alignment vertical="center"/>
    </xf>
    <xf numFmtId="38" fontId="1" fillId="0" borderId="6" xfId="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38" fontId="1" fillId="0" borderId="4" xfId="1" applyBorder="1">
      <alignment vertical="center"/>
    </xf>
    <xf numFmtId="38" fontId="5" fillId="0" borderId="4" xfId="1" applyFont="1" applyBorder="1">
      <alignment vertical="center"/>
    </xf>
    <xf numFmtId="38" fontId="5" fillId="0" borderId="3" xfId="1" applyFont="1" applyBorder="1">
      <alignment vertical="center"/>
    </xf>
    <xf numFmtId="0" fontId="6" fillId="0" borderId="0" xfId="0" applyFont="1" applyAlignment="1">
      <alignment horizontal="right" vertical="center"/>
    </xf>
    <xf numFmtId="0" fontId="8" fillId="2" borderId="4" xfId="0" applyFont="1" applyFill="1" applyBorder="1" applyAlignment="1">
      <alignment horizontal="center" vertical="center"/>
    </xf>
    <xf numFmtId="0" fontId="10" fillId="0" borderId="0" xfId="0" applyFont="1">
      <alignment vertical="center"/>
    </xf>
    <xf numFmtId="0" fontId="10" fillId="0" borderId="9"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7" xfId="0" applyFont="1" applyBorder="1">
      <alignment vertical="center"/>
    </xf>
    <xf numFmtId="0" fontId="10" fillId="0" borderId="19" xfId="0" applyFont="1" applyBorder="1">
      <alignment vertical="center"/>
    </xf>
    <xf numFmtId="3" fontId="10" fillId="0" borderId="20" xfId="0" applyNumberFormat="1" applyFont="1" applyBorder="1">
      <alignment vertical="center"/>
    </xf>
    <xf numFmtId="3" fontId="10" fillId="0" borderId="21" xfId="0" applyNumberFormat="1" applyFont="1" applyBorder="1">
      <alignment vertical="center"/>
    </xf>
    <xf numFmtId="0" fontId="10" fillId="0" borderId="22" xfId="0" applyFont="1" applyBorder="1">
      <alignment vertical="center"/>
    </xf>
    <xf numFmtId="0" fontId="10" fillId="0" borderId="23" xfId="0" applyFont="1" applyBorder="1">
      <alignment vertical="center"/>
    </xf>
    <xf numFmtId="0" fontId="10" fillId="0" borderId="21" xfId="0" applyFont="1" applyBorder="1">
      <alignment vertical="center"/>
    </xf>
    <xf numFmtId="0" fontId="10" fillId="0" borderId="24" xfId="0" applyFont="1" applyBorder="1">
      <alignment vertical="center"/>
    </xf>
    <xf numFmtId="3" fontId="10" fillId="0" borderId="25" xfId="0" applyNumberFormat="1" applyFont="1" applyBorder="1">
      <alignment vertical="center"/>
    </xf>
    <xf numFmtId="3" fontId="10" fillId="0" borderId="26" xfId="0" applyNumberFormat="1" applyFont="1" applyBorder="1">
      <alignment vertical="center"/>
    </xf>
    <xf numFmtId="0" fontId="10" fillId="0" borderId="27" xfId="0" applyFont="1" applyBorder="1">
      <alignment vertical="center"/>
    </xf>
    <xf numFmtId="176" fontId="10" fillId="0" borderId="28" xfId="0" applyNumberFormat="1" applyFont="1" applyBorder="1">
      <alignment vertical="center"/>
    </xf>
    <xf numFmtId="176" fontId="10" fillId="0" borderId="26" xfId="0" applyNumberFormat="1" applyFont="1" applyBorder="1">
      <alignment vertical="center"/>
    </xf>
    <xf numFmtId="176" fontId="10" fillId="0" borderId="27" xfId="0" applyNumberFormat="1" applyFont="1" applyBorder="1">
      <alignment vertical="center"/>
    </xf>
    <xf numFmtId="0" fontId="10" fillId="0" borderId="29" xfId="0" applyFont="1" applyBorder="1">
      <alignment vertical="center"/>
    </xf>
    <xf numFmtId="3" fontId="10" fillId="0" borderId="30" xfId="0" applyNumberFormat="1" applyFont="1" applyBorder="1">
      <alignment vertical="center"/>
    </xf>
    <xf numFmtId="3" fontId="10" fillId="0" borderId="31" xfId="0" applyNumberFormat="1" applyFont="1" applyBorder="1">
      <alignment vertical="center"/>
    </xf>
    <xf numFmtId="0" fontId="10" fillId="0" borderId="32" xfId="0" applyFont="1" applyBorder="1">
      <alignment vertical="center"/>
    </xf>
    <xf numFmtId="176" fontId="10" fillId="0" borderId="33" xfId="0" applyNumberFormat="1" applyFont="1" applyBorder="1">
      <alignment vertical="center"/>
    </xf>
    <xf numFmtId="176" fontId="10" fillId="0" borderId="31" xfId="0" applyNumberFormat="1" applyFont="1" applyBorder="1">
      <alignment vertical="center"/>
    </xf>
    <xf numFmtId="176" fontId="10" fillId="0" borderId="32" xfId="0" applyNumberFormat="1" applyFont="1" applyBorder="1">
      <alignment vertical="center"/>
    </xf>
    <xf numFmtId="38" fontId="10" fillId="0" borderId="33" xfId="1" applyFont="1" applyBorder="1">
      <alignment vertical="center"/>
    </xf>
    <xf numFmtId="38" fontId="11" fillId="0" borderId="31" xfId="1" applyFont="1" applyBorder="1" applyAlignment="1">
      <alignment horizontal="right"/>
    </xf>
    <xf numFmtId="38" fontId="10" fillId="0" borderId="31" xfId="0" applyNumberFormat="1" applyFont="1" applyBorder="1">
      <alignment vertical="center"/>
    </xf>
    <xf numFmtId="176" fontId="10" fillId="0" borderId="34" xfId="0" applyNumberFormat="1" applyFont="1" applyBorder="1">
      <alignment vertical="center"/>
    </xf>
    <xf numFmtId="176" fontId="10" fillId="0" borderId="35" xfId="0" applyNumberFormat="1" applyFont="1" applyBorder="1">
      <alignment vertical="center"/>
    </xf>
    <xf numFmtId="38" fontId="11" fillId="0" borderId="36" xfId="1" applyFont="1" applyBorder="1" applyAlignment="1">
      <alignment horizontal="right"/>
    </xf>
    <xf numFmtId="38" fontId="10" fillId="0" borderId="37" xfId="1" applyFont="1" applyBorder="1">
      <alignment vertical="center"/>
    </xf>
    <xf numFmtId="38" fontId="10" fillId="0" borderId="26" xfId="0" applyNumberFormat="1" applyFont="1" applyBorder="1">
      <alignment vertical="center"/>
    </xf>
    <xf numFmtId="176" fontId="10" fillId="0" borderId="36" xfId="0" applyNumberFormat="1" applyFont="1" applyBorder="1">
      <alignment vertical="center"/>
    </xf>
    <xf numFmtId="176" fontId="10" fillId="0" borderId="38" xfId="0" applyNumberFormat="1" applyFont="1" applyBorder="1">
      <alignment vertical="center"/>
    </xf>
    <xf numFmtId="0" fontId="10" fillId="0" borderId="39" xfId="0" applyFont="1" applyBorder="1">
      <alignment vertical="center"/>
    </xf>
    <xf numFmtId="38" fontId="11" fillId="0" borderId="39" xfId="1" applyFont="1" applyBorder="1" applyAlignment="1">
      <alignment horizontal="right"/>
    </xf>
    <xf numFmtId="38" fontId="10" fillId="0" borderId="0" xfId="1" applyFont="1" applyBorder="1">
      <alignment vertical="center"/>
    </xf>
    <xf numFmtId="38" fontId="10" fillId="0" borderId="40" xfId="0" applyNumberFormat="1" applyFont="1" applyBorder="1">
      <alignment vertical="center"/>
    </xf>
    <xf numFmtId="176" fontId="10" fillId="0" borderId="41" xfId="0" applyNumberFormat="1" applyFont="1" applyBorder="1">
      <alignment vertical="center"/>
    </xf>
    <xf numFmtId="38" fontId="11" fillId="0" borderId="30" xfId="1" applyFont="1" applyBorder="1" applyAlignment="1">
      <alignment horizontal="right"/>
    </xf>
    <xf numFmtId="38" fontId="10" fillId="0" borderId="32" xfId="0" applyNumberFormat="1" applyFont="1" applyBorder="1">
      <alignment vertical="center"/>
    </xf>
    <xf numFmtId="38" fontId="10" fillId="0" borderId="18" xfId="1" applyFont="1" applyBorder="1">
      <alignment vertical="center"/>
    </xf>
    <xf numFmtId="38" fontId="10" fillId="0" borderId="16" xfId="1" applyFont="1" applyBorder="1">
      <alignment vertical="center"/>
    </xf>
    <xf numFmtId="38" fontId="10" fillId="0" borderId="17" xfId="1" applyFont="1" applyBorder="1">
      <alignment vertical="center"/>
    </xf>
    <xf numFmtId="176" fontId="10" fillId="0" borderId="18" xfId="0" applyNumberFormat="1" applyFont="1" applyBorder="1">
      <alignment vertical="center"/>
    </xf>
    <xf numFmtId="176" fontId="10" fillId="0" borderId="16" xfId="0" applyNumberFormat="1" applyFont="1" applyBorder="1">
      <alignment vertical="center"/>
    </xf>
    <xf numFmtId="176" fontId="10" fillId="0" borderId="17" xfId="0" applyNumberFormat="1" applyFont="1" applyBorder="1">
      <alignment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0" xfId="0" applyFont="1" applyBorder="1" applyAlignment="1">
      <alignment horizontal="center" vertical="center"/>
    </xf>
    <xf numFmtId="0" fontId="12" fillId="0" borderId="0" xfId="0" applyFont="1">
      <alignment vertical="center"/>
    </xf>
    <xf numFmtId="0" fontId="9" fillId="2" borderId="42" xfId="0" applyFont="1" applyFill="1" applyBorder="1" applyAlignment="1">
      <alignment horizontal="center" vertical="center"/>
    </xf>
    <xf numFmtId="38" fontId="9" fillId="2" borderId="42" xfId="1" applyFont="1" applyFill="1" applyBorder="1">
      <alignment vertical="center"/>
    </xf>
    <xf numFmtId="38" fontId="8" fillId="2" borderId="42" xfId="1" applyFont="1" applyFill="1" applyBorder="1">
      <alignment vertical="center"/>
    </xf>
    <xf numFmtId="14" fontId="0" fillId="0" borderId="0" xfId="0" applyNumberFormat="1" applyAlignment="1">
      <alignment horizontal="right" vertical="center"/>
    </xf>
    <xf numFmtId="0" fontId="0" fillId="0" borderId="0" xfId="0"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0" fillId="0" borderId="0" xfId="0" applyAlignment="1">
      <alignment horizontal="center" vertical="center"/>
    </xf>
    <xf numFmtId="0" fontId="8" fillId="2" borderId="5"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6" xfId="0" applyFont="1" applyFill="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3944-A282-4171-AC43-D37BE9349E63}">
  <sheetPr>
    <pageSetUpPr fitToPage="1"/>
  </sheetPr>
  <dimension ref="A2:R66"/>
  <sheetViews>
    <sheetView tabSelected="1" workbookViewId="0">
      <selection activeCell="D45" sqref="D45"/>
    </sheetView>
  </sheetViews>
  <sheetFormatPr defaultRowHeight="18.75"/>
  <cols>
    <col min="1" max="1" width="6.25" customWidth="1"/>
    <col min="2" max="2" width="6.75" customWidth="1"/>
    <col min="3" max="4" width="10.125" customWidth="1"/>
    <col min="5" max="5" width="11.375" customWidth="1"/>
    <col min="6" max="8" width="10.125" customWidth="1"/>
    <col min="13" max="16" width="0" hidden="1" customWidth="1"/>
    <col min="17" max="18" width="17.625" customWidth="1"/>
  </cols>
  <sheetData>
    <row r="2" spans="1:18" ht="31.5" customHeight="1">
      <c r="A2" s="1" t="s">
        <v>0</v>
      </c>
      <c r="P2" s="72"/>
      <c r="Q2" s="73"/>
      <c r="R2" s="2" t="s">
        <v>40</v>
      </c>
    </row>
    <row r="3" spans="1:18">
      <c r="A3" t="s">
        <v>1</v>
      </c>
    </row>
    <row r="4" spans="1:18" ht="29.25" customHeight="1">
      <c r="R4" s="11" t="s">
        <v>2</v>
      </c>
    </row>
    <row r="5" spans="1:18" ht="25.5" customHeight="1">
      <c r="A5" s="74" t="s">
        <v>14</v>
      </c>
      <c r="B5" s="75"/>
      <c r="C5" s="76" t="s">
        <v>3</v>
      </c>
      <c r="D5" s="77"/>
      <c r="E5" s="78" t="s">
        <v>4</v>
      </c>
      <c r="F5" s="78"/>
      <c r="G5" s="78" t="s">
        <v>5</v>
      </c>
      <c r="H5" s="78"/>
      <c r="I5" s="76" t="s">
        <v>6</v>
      </c>
      <c r="J5" s="77"/>
      <c r="K5" s="76" t="s">
        <v>7</v>
      </c>
      <c r="L5" s="77"/>
      <c r="M5" s="76"/>
      <c r="N5" s="77"/>
      <c r="O5" s="76"/>
      <c r="P5" s="77"/>
      <c r="Q5" s="78" t="s">
        <v>8</v>
      </c>
      <c r="R5" s="78"/>
    </row>
    <row r="6" spans="1:18" ht="25.5" customHeight="1" thickBot="1">
      <c r="A6" s="12" t="s">
        <v>9</v>
      </c>
      <c r="B6" s="12" t="s">
        <v>10</v>
      </c>
      <c r="C6" s="12" t="s">
        <v>11</v>
      </c>
      <c r="D6" s="12" t="s">
        <v>12</v>
      </c>
      <c r="E6" s="12" t="s">
        <v>11</v>
      </c>
      <c r="F6" s="12" t="s">
        <v>12</v>
      </c>
      <c r="G6" s="12" t="s">
        <v>11</v>
      </c>
      <c r="H6" s="12" t="s">
        <v>12</v>
      </c>
      <c r="I6" s="12" t="s">
        <v>11</v>
      </c>
      <c r="J6" s="12" t="s">
        <v>12</v>
      </c>
      <c r="K6" s="12" t="s">
        <v>11</v>
      </c>
      <c r="L6" s="12" t="s">
        <v>12</v>
      </c>
      <c r="M6" s="12" t="s">
        <v>11</v>
      </c>
      <c r="N6" s="12" t="s">
        <v>12</v>
      </c>
      <c r="O6" s="12" t="s">
        <v>11</v>
      </c>
      <c r="P6" s="12" t="s">
        <v>12</v>
      </c>
      <c r="Q6" s="12" t="s">
        <v>11</v>
      </c>
      <c r="R6" s="12" t="s">
        <v>12</v>
      </c>
    </row>
    <row r="7" spans="1:18" ht="19.5" customHeight="1" thickTop="1">
      <c r="A7" s="83">
        <v>2019</v>
      </c>
      <c r="B7" s="3">
        <v>1</v>
      </c>
      <c r="C7" s="4">
        <v>9940</v>
      </c>
      <c r="D7" s="4">
        <v>2153</v>
      </c>
      <c r="E7" s="4">
        <v>487896</v>
      </c>
      <c r="F7" s="4">
        <v>121986</v>
      </c>
      <c r="G7" s="4">
        <v>1108</v>
      </c>
      <c r="H7" s="4">
        <v>938</v>
      </c>
      <c r="I7" s="4">
        <v>0</v>
      </c>
      <c r="J7" s="4">
        <v>0</v>
      </c>
      <c r="K7" s="4">
        <v>0</v>
      </c>
      <c r="L7" s="4">
        <v>0</v>
      </c>
      <c r="M7" s="4">
        <v>0</v>
      </c>
      <c r="N7" s="4">
        <v>0</v>
      </c>
      <c r="O7" s="4">
        <v>0</v>
      </c>
      <c r="P7" s="4">
        <v>0</v>
      </c>
      <c r="Q7" s="5">
        <f t="shared" ref="Q7:R45" si="0">SUM(C7,E7,G7,K7,M7,O7,I7)</f>
        <v>498944</v>
      </c>
      <c r="R7" s="5">
        <f t="shared" si="0"/>
        <v>125077</v>
      </c>
    </row>
    <row r="8" spans="1:18">
      <c r="A8" s="84"/>
      <c r="B8" s="6">
        <v>2</v>
      </c>
      <c r="C8" s="4">
        <v>81600</v>
      </c>
      <c r="D8" s="4">
        <v>16395</v>
      </c>
      <c r="E8" s="4">
        <v>598054</v>
      </c>
      <c r="F8" s="4">
        <v>152775</v>
      </c>
      <c r="G8" s="4">
        <v>1721</v>
      </c>
      <c r="H8" s="4">
        <v>1002</v>
      </c>
      <c r="I8" s="4">
        <v>0</v>
      </c>
      <c r="J8" s="4">
        <v>0</v>
      </c>
      <c r="K8" s="4">
        <v>0</v>
      </c>
      <c r="L8" s="4">
        <v>0</v>
      </c>
      <c r="M8" s="4">
        <v>0</v>
      </c>
      <c r="N8" s="4">
        <v>0</v>
      </c>
      <c r="O8" s="4">
        <v>0</v>
      </c>
      <c r="P8" s="4">
        <v>0</v>
      </c>
      <c r="Q8" s="4">
        <f t="shared" si="0"/>
        <v>681375</v>
      </c>
      <c r="R8" s="4">
        <f t="shared" si="0"/>
        <v>170172</v>
      </c>
    </row>
    <row r="9" spans="1:18">
      <c r="A9" s="84"/>
      <c r="B9" s="6">
        <v>3</v>
      </c>
      <c r="C9" s="4">
        <v>57600</v>
      </c>
      <c r="D9" s="4">
        <v>10386</v>
      </c>
      <c r="E9" s="4">
        <v>605456</v>
      </c>
      <c r="F9" s="4">
        <v>151256</v>
      </c>
      <c r="G9" s="4">
        <v>1840</v>
      </c>
      <c r="H9" s="4">
        <v>980</v>
      </c>
      <c r="I9" s="4">
        <v>0</v>
      </c>
      <c r="J9" s="4">
        <v>0</v>
      </c>
      <c r="K9" s="4">
        <v>216</v>
      </c>
      <c r="L9" s="4">
        <v>208</v>
      </c>
      <c r="M9" s="4">
        <v>0</v>
      </c>
      <c r="N9" s="4">
        <v>0</v>
      </c>
      <c r="O9" s="4">
        <v>0</v>
      </c>
      <c r="P9" s="4">
        <v>0</v>
      </c>
      <c r="Q9" s="4">
        <f t="shared" si="0"/>
        <v>665112</v>
      </c>
      <c r="R9" s="4">
        <f t="shared" si="0"/>
        <v>162830</v>
      </c>
    </row>
    <row r="10" spans="1:18">
      <c r="A10" s="84"/>
      <c r="B10" s="6">
        <v>4</v>
      </c>
      <c r="C10" s="4">
        <v>9980</v>
      </c>
      <c r="D10" s="4">
        <v>2484</v>
      </c>
      <c r="E10" s="4">
        <v>636096</v>
      </c>
      <c r="F10" s="4">
        <v>163505</v>
      </c>
      <c r="G10" s="4">
        <v>5600</v>
      </c>
      <c r="H10" s="4">
        <v>3144</v>
      </c>
      <c r="I10" s="4">
        <v>0</v>
      </c>
      <c r="J10" s="4">
        <v>0</v>
      </c>
      <c r="K10" s="4">
        <v>432</v>
      </c>
      <c r="L10" s="4">
        <v>416</v>
      </c>
      <c r="M10" s="4">
        <v>0</v>
      </c>
      <c r="N10" s="4">
        <v>0</v>
      </c>
      <c r="O10" s="4">
        <v>0</v>
      </c>
      <c r="P10" s="4">
        <v>0</v>
      </c>
      <c r="Q10" s="4">
        <f t="shared" si="0"/>
        <v>652108</v>
      </c>
      <c r="R10" s="4">
        <f t="shared" si="0"/>
        <v>169549</v>
      </c>
    </row>
    <row r="11" spans="1:18">
      <c r="A11" s="84"/>
      <c r="B11" s="6">
        <v>5</v>
      </c>
      <c r="C11" s="4">
        <v>9600</v>
      </c>
      <c r="D11" s="4">
        <v>2352</v>
      </c>
      <c r="E11" s="4">
        <v>600491</v>
      </c>
      <c r="F11" s="4">
        <v>153221</v>
      </c>
      <c r="G11" s="4">
        <v>390</v>
      </c>
      <c r="H11" s="4">
        <v>212</v>
      </c>
      <c r="I11" s="4">
        <v>0</v>
      </c>
      <c r="J11" s="4">
        <v>0</v>
      </c>
      <c r="K11" s="4">
        <v>216</v>
      </c>
      <c r="L11" s="4">
        <v>205</v>
      </c>
      <c r="M11" s="4">
        <v>0</v>
      </c>
      <c r="N11" s="4">
        <v>0</v>
      </c>
      <c r="O11" s="4">
        <v>0</v>
      </c>
      <c r="P11" s="4">
        <v>0</v>
      </c>
      <c r="Q11" s="4">
        <f t="shared" si="0"/>
        <v>610697</v>
      </c>
      <c r="R11" s="4">
        <f t="shared" si="0"/>
        <v>155990</v>
      </c>
    </row>
    <row r="12" spans="1:18">
      <c r="A12" s="84"/>
      <c r="B12" s="6">
        <v>6</v>
      </c>
      <c r="C12" s="4">
        <v>22560</v>
      </c>
      <c r="D12" s="4">
        <v>5352</v>
      </c>
      <c r="E12" s="4">
        <v>719079</v>
      </c>
      <c r="F12" s="4">
        <v>183768</v>
      </c>
      <c r="G12" s="4">
        <v>8743</v>
      </c>
      <c r="H12" s="4">
        <v>4277</v>
      </c>
      <c r="I12" s="4">
        <v>0</v>
      </c>
      <c r="J12" s="4">
        <v>0</v>
      </c>
      <c r="K12" s="4">
        <v>0</v>
      </c>
      <c r="L12" s="4">
        <v>0</v>
      </c>
      <c r="M12" s="4">
        <v>0</v>
      </c>
      <c r="N12" s="4">
        <v>0</v>
      </c>
      <c r="O12" s="4">
        <v>0</v>
      </c>
      <c r="P12" s="4">
        <v>0</v>
      </c>
      <c r="Q12" s="4">
        <f t="shared" si="0"/>
        <v>750382</v>
      </c>
      <c r="R12" s="4">
        <f t="shared" si="0"/>
        <v>193397</v>
      </c>
    </row>
    <row r="13" spans="1:18">
      <c r="A13" s="84"/>
      <c r="B13" s="6">
        <v>7</v>
      </c>
      <c r="C13" s="4">
        <v>3801</v>
      </c>
      <c r="D13" s="4">
        <v>1117</v>
      </c>
      <c r="E13" s="4">
        <v>656599</v>
      </c>
      <c r="F13" s="4">
        <v>166811</v>
      </c>
      <c r="G13" s="4">
        <v>3481</v>
      </c>
      <c r="H13" s="4">
        <v>1902</v>
      </c>
      <c r="I13" s="4">
        <v>0</v>
      </c>
      <c r="J13" s="4">
        <v>0</v>
      </c>
      <c r="K13" s="4">
        <v>0</v>
      </c>
      <c r="L13" s="4">
        <v>0</v>
      </c>
      <c r="M13" s="4"/>
      <c r="N13" s="4"/>
      <c r="O13" s="4"/>
      <c r="P13" s="4"/>
      <c r="Q13" s="4">
        <f t="shared" si="0"/>
        <v>663881</v>
      </c>
      <c r="R13" s="4">
        <f t="shared" si="0"/>
        <v>169830</v>
      </c>
    </row>
    <row r="14" spans="1:18">
      <c r="A14" s="84"/>
      <c r="B14" s="6">
        <v>8</v>
      </c>
      <c r="C14" s="4">
        <v>8294</v>
      </c>
      <c r="D14" s="4">
        <v>2438</v>
      </c>
      <c r="E14" s="4">
        <v>707183</v>
      </c>
      <c r="F14" s="4">
        <v>179298</v>
      </c>
      <c r="G14" s="4">
        <v>4587</v>
      </c>
      <c r="H14" s="4">
        <v>2410</v>
      </c>
      <c r="I14" s="4">
        <v>0</v>
      </c>
      <c r="J14" s="4">
        <v>0</v>
      </c>
      <c r="K14" s="4">
        <v>216</v>
      </c>
      <c r="L14" s="4">
        <v>202</v>
      </c>
      <c r="M14" s="4"/>
      <c r="N14" s="4"/>
      <c r="O14" s="4"/>
      <c r="P14" s="4"/>
      <c r="Q14" s="4">
        <f t="shared" si="0"/>
        <v>720280</v>
      </c>
      <c r="R14" s="4">
        <f t="shared" si="0"/>
        <v>184348</v>
      </c>
    </row>
    <row r="15" spans="1:18">
      <c r="A15" s="84"/>
      <c r="B15" s="6">
        <v>9</v>
      </c>
      <c r="C15" s="4">
        <v>12038</v>
      </c>
      <c r="D15" s="4">
        <v>3700</v>
      </c>
      <c r="E15" s="4">
        <v>769207</v>
      </c>
      <c r="F15" s="4">
        <v>192683</v>
      </c>
      <c r="G15" s="4">
        <v>2354</v>
      </c>
      <c r="H15" s="4">
        <v>1154</v>
      </c>
      <c r="I15" s="4">
        <v>0</v>
      </c>
      <c r="J15" s="4">
        <v>0</v>
      </c>
      <c r="K15" s="4">
        <v>0</v>
      </c>
      <c r="L15" s="4">
        <v>0</v>
      </c>
      <c r="M15" s="4"/>
      <c r="N15" s="4"/>
      <c r="O15" s="4"/>
      <c r="P15" s="4"/>
      <c r="Q15" s="4">
        <f t="shared" si="0"/>
        <v>783599</v>
      </c>
      <c r="R15" s="4">
        <f t="shared" si="0"/>
        <v>197537</v>
      </c>
    </row>
    <row r="16" spans="1:18">
      <c r="A16" s="84"/>
      <c r="B16" s="6">
        <v>10</v>
      </c>
      <c r="C16" s="4">
        <v>6912</v>
      </c>
      <c r="D16" s="4">
        <v>2180</v>
      </c>
      <c r="E16" s="4">
        <v>797591</v>
      </c>
      <c r="F16" s="4">
        <v>203942</v>
      </c>
      <c r="G16" s="4">
        <v>1940</v>
      </c>
      <c r="H16" s="4">
        <v>930</v>
      </c>
      <c r="I16" s="4">
        <v>0</v>
      </c>
      <c r="J16" s="4">
        <v>0</v>
      </c>
      <c r="K16" s="4">
        <v>216</v>
      </c>
      <c r="L16" s="4">
        <v>201</v>
      </c>
      <c r="M16" s="4"/>
      <c r="N16" s="4"/>
      <c r="O16" s="4"/>
      <c r="P16" s="4"/>
      <c r="Q16" s="4">
        <f t="shared" si="0"/>
        <v>806659</v>
      </c>
      <c r="R16" s="4">
        <f t="shared" si="0"/>
        <v>207253</v>
      </c>
    </row>
    <row r="17" spans="1:18">
      <c r="A17" s="84"/>
      <c r="B17" s="6">
        <v>11</v>
      </c>
      <c r="C17" s="4">
        <v>6220</v>
      </c>
      <c r="D17" s="4">
        <v>2164</v>
      </c>
      <c r="E17" s="4">
        <v>836959</v>
      </c>
      <c r="F17" s="4">
        <v>213514</v>
      </c>
      <c r="G17" s="4">
        <v>4292</v>
      </c>
      <c r="H17" s="4">
        <v>1709</v>
      </c>
      <c r="I17" s="4">
        <v>0</v>
      </c>
      <c r="J17" s="4">
        <v>0</v>
      </c>
      <c r="K17" s="4">
        <v>216</v>
      </c>
      <c r="L17" s="4">
        <v>202</v>
      </c>
      <c r="M17" s="4"/>
      <c r="N17" s="4"/>
      <c r="O17" s="4"/>
      <c r="P17" s="4"/>
      <c r="Q17" s="4">
        <f t="shared" si="0"/>
        <v>847687</v>
      </c>
      <c r="R17" s="4">
        <f t="shared" si="0"/>
        <v>217589</v>
      </c>
    </row>
    <row r="18" spans="1:18" ht="19.5" thickBot="1">
      <c r="A18" s="84"/>
      <c r="B18" s="7">
        <v>12</v>
      </c>
      <c r="C18" s="8">
        <v>2073</v>
      </c>
      <c r="D18" s="8">
        <v>754</v>
      </c>
      <c r="E18" s="8">
        <v>945153</v>
      </c>
      <c r="F18" s="8">
        <v>245767</v>
      </c>
      <c r="G18" s="8">
        <v>5081</v>
      </c>
      <c r="H18" s="8">
        <v>2438</v>
      </c>
      <c r="I18" s="8">
        <v>0</v>
      </c>
      <c r="J18" s="9">
        <v>0</v>
      </c>
      <c r="K18" s="8">
        <v>0</v>
      </c>
      <c r="L18" s="8">
        <v>0</v>
      </c>
      <c r="M18" s="8"/>
      <c r="N18" s="8"/>
      <c r="O18" s="8"/>
      <c r="P18" s="8"/>
      <c r="Q18" s="8">
        <f t="shared" si="0"/>
        <v>952307</v>
      </c>
      <c r="R18" s="8">
        <f t="shared" si="0"/>
        <v>248959</v>
      </c>
    </row>
    <row r="19" spans="1:18" ht="25.5" customHeight="1" thickTop="1" thickBot="1">
      <c r="A19" s="85"/>
      <c r="B19" s="69" t="s">
        <v>13</v>
      </c>
      <c r="C19" s="70">
        <f>SUM(C7:C18)</f>
        <v>230618</v>
      </c>
      <c r="D19" s="70">
        <f>SUM(D7:D18)</f>
        <v>51475</v>
      </c>
      <c r="E19" s="70">
        <f t="shared" ref="E19:P19" si="1">SUM(E7:E18)</f>
        <v>8359764</v>
      </c>
      <c r="F19" s="70">
        <f t="shared" si="1"/>
        <v>2128526</v>
      </c>
      <c r="G19" s="70">
        <f t="shared" si="1"/>
        <v>41137</v>
      </c>
      <c r="H19" s="70">
        <f t="shared" si="1"/>
        <v>21096</v>
      </c>
      <c r="I19" s="70">
        <f t="shared" si="1"/>
        <v>0</v>
      </c>
      <c r="J19" s="70">
        <f t="shared" si="1"/>
        <v>0</v>
      </c>
      <c r="K19" s="70">
        <f t="shared" si="1"/>
        <v>1512</v>
      </c>
      <c r="L19" s="70">
        <f t="shared" si="1"/>
        <v>1434</v>
      </c>
      <c r="M19" s="70">
        <f t="shared" si="1"/>
        <v>0</v>
      </c>
      <c r="N19" s="70">
        <f t="shared" si="1"/>
        <v>0</v>
      </c>
      <c r="O19" s="70">
        <f t="shared" si="1"/>
        <v>0</v>
      </c>
      <c r="P19" s="70">
        <f t="shared" si="1"/>
        <v>0</v>
      </c>
      <c r="Q19" s="70">
        <f t="shared" si="0"/>
        <v>8633031</v>
      </c>
      <c r="R19" s="70">
        <f t="shared" si="0"/>
        <v>2202531</v>
      </c>
    </row>
    <row r="20" spans="1:18" ht="19.5" thickTop="1">
      <c r="A20" s="83">
        <v>2020</v>
      </c>
      <c r="B20" s="3">
        <v>1</v>
      </c>
      <c r="C20" s="5">
        <v>250</v>
      </c>
      <c r="D20" s="5">
        <v>213</v>
      </c>
      <c r="E20" s="5">
        <v>612826</v>
      </c>
      <c r="F20" s="5">
        <v>153845</v>
      </c>
      <c r="G20" s="5">
        <v>9578</v>
      </c>
      <c r="H20" s="5">
        <v>3648</v>
      </c>
      <c r="I20" s="5">
        <v>0</v>
      </c>
      <c r="J20" s="5">
        <v>0</v>
      </c>
      <c r="K20" s="5">
        <v>216</v>
      </c>
      <c r="L20" s="5">
        <v>203</v>
      </c>
      <c r="M20" s="5">
        <v>0</v>
      </c>
      <c r="N20" s="5">
        <v>0</v>
      </c>
      <c r="O20" s="5">
        <v>0</v>
      </c>
      <c r="P20" s="5">
        <v>0</v>
      </c>
      <c r="Q20" s="5">
        <f t="shared" si="0"/>
        <v>622870</v>
      </c>
      <c r="R20" s="5">
        <f t="shared" si="0"/>
        <v>157909</v>
      </c>
    </row>
    <row r="21" spans="1:18">
      <c r="A21" s="84"/>
      <c r="B21" s="6">
        <v>2</v>
      </c>
      <c r="C21" s="4">
        <v>4491</v>
      </c>
      <c r="D21" s="4">
        <v>1399</v>
      </c>
      <c r="E21" s="4">
        <v>1031407</v>
      </c>
      <c r="F21" s="4">
        <v>258185</v>
      </c>
      <c r="G21" s="4">
        <v>6468</v>
      </c>
      <c r="H21" s="4">
        <v>1970</v>
      </c>
      <c r="I21" s="4">
        <v>0</v>
      </c>
      <c r="J21" s="4">
        <v>0</v>
      </c>
      <c r="K21" s="4">
        <v>0</v>
      </c>
      <c r="L21" s="4">
        <v>0</v>
      </c>
      <c r="M21" s="4">
        <v>0</v>
      </c>
      <c r="N21" s="4">
        <v>0</v>
      </c>
      <c r="O21" s="4">
        <v>0</v>
      </c>
      <c r="P21" s="4">
        <v>0</v>
      </c>
      <c r="Q21" s="4">
        <f t="shared" si="0"/>
        <v>1042366</v>
      </c>
      <c r="R21" s="4">
        <f t="shared" si="0"/>
        <v>261554</v>
      </c>
    </row>
    <row r="22" spans="1:18">
      <c r="A22" s="84"/>
      <c r="B22" s="6">
        <v>3</v>
      </c>
      <c r="C22" s="4">
        <v>2073</v>
      </c>
      <c r="D22" s="4">
        <v>714</v>
      </c>
      <c r="E22" s="4">
        <v>1490237</v>
      </c>
      <c r="F22" s="4">
        <v>371451</v>
      </c>
      <c r="G22" s="4">
        <v>11206</v>
      </c>
      <c r="H22" s="4">
        <v>3833</v>
      </c>
      <c r="I22" s="4">
        <v>0</v>
      </c>
      <c r="J22" s="4">
        <v>0</v>
      </c>
      <c r="K22" s="4">
        <v>216</v>
      </c>
      <c r="L22" s="4">
        <v>206</v>
      </c>
      <c r="M22" s="4">
        <v>0</v>
      </c>
      <c r="N22" s="4">
        <v>0</v>
      </c>
      <c r="O22" s="4">
        <v>0</v>
      </c>
      <c r="P22" s="4">
        <v>0</v>
      </c>
      <c r="Q22" s="4">
        <f t="shared" si="0"/>
        <v>1503732</v>
      </c>
      <c r="R22" s="4">
        <f t="shared" si="0"/>
        <v>376204</v>
      </c>
    </row>
    <row r="23" spans="1:18">
      <c r="A23" s="84"/>
      <c r="B23" s="6">
        <v>4</v>
      </c>
      <c r="C23" s="4">
        <v>2419</v>
      </c>
      <c r="D23" s="4">
        <v>848</v>
      </c>
      <c r="E23" s="4">
        <v>1832181</v>
      </c>
      <c r="F23" s="4">
        <v>466969</v>
      </c>
      <c r="G23" s="4">
        <v>27397</v>
      </c>
      <c r="H23" s="4">
        <v>10927</v>
      </c>
      <c r="I23" s="4">
        <v>0</v>
      </c>
      <c r="J23" s="4">
        <v>0</v>
      </c>
      <c r="K23" s="4">
        <v>0</v>
      </c>
      <c r="L23" s="4">
        <v>0</v>
      </c>
      <c r="M23" s="4">
        <v>0</v>
      </c>
      <c r="N23" s="4">
        <v>0</v>
      </c>
      <c r="O23" s="4">
        <v>0</v>
      </c>
      <c r="P23" s="4">
        <v>0</v>
      </c>
      <c r="Q23" s="4">
        <f t="shared" si="0"/>
        <v>1861997</v>
      </c>
      <c r="R23" s="4">
        <f t="shared" si="0"/>
        <v>478744</v>
      </c>
    </row>
    <row r="24" spans="1:18">
      <c r="A24" s="84"/>
      <c r="B24" s="6">
        <v>5</v>
      </c>
      <c r="C24" s="4">
        <v>4492</v>
      </c>
      <c r="D24" s="4">
        <v>1562</v>
      </c>
      <c r="E24" s="4">
        <v>1782970</v>
      </c>
      <c r="F24" s="4">
        <v>448245</v>
      </c>
      <c r="G24" s="4">
        <v>57102</v>
      </c>
      <c r="H24" s="4">
        <v>22762</v>
      </c>
      <c r="I24" s="4">
        <v>0</v>
      </c>
      <c r="J24" s="4">
        <v>0</v>
      </c>
      <c r="K24" s="4">
        <v>0</v>
      </c>
      <c r="L24" s="4">
        <v>0</v>
      </c>
      <c r="M24" s="4">
        <v>0</v>
      </c>
      <c r="N24" s="4">
        <v>0</v>
      </c>
      <c r="O24" s="4">
        <v>0</v>
      </c>
      <c r="P24" s="4">
        <v>0</v>
      </c>
      <c r="Q24" s="4">
        <f t="shared" si="0"/>
        <v>1844564</v>
      </c>
      <c r="R24" s="4">
        <f t="shared" si="0"/>
        <v>472569</v>
      </c>
    </row>
    <row r="25" spans="1:18">
      <c r="A25" s="84"/>
      <c r="B25" s="6">
        <v>6</v>
      </c>
      <c r="C25" s="4">
        <v>2419</v>
      </c>
      <c r="D25" s="4">
        <v>802</v>
      </c>
      <c r="E25" s="4">
        <v>950803</v>
      </c>
      <c r="F25" s="4">
        <v>237622</v>
      </c>
      <c r="G25" s="4">
        <v>23708</v>
      </c>
      <c r="H25" s="4">
        <v>8803</v>
      </c>
      <c r="I25" s="4">
        <v>8400</v>
      </c>
      <c r="J25" s="4">
        <v>1597</v>
      </c>
      <c r="K25" s="4">
        <v>432</v>
      </c>
      <c r="L25" s="4">
        <v>249</v>
      </c>
      <c r="M25" s="4">
        <v>0</v>
      </c>
      <c r="N25" s="4">
        <v>0</v>
      </c>
      <c r="O25" s="4">
        <v>0</v>
      </c>
      <c r="P25" s="4">
        <v>0</v>
      </c>
      <c r="Q25" s="4">
        <f t="shared" si="0"/>
        <v>985762</v>
      </c>
      <c r="R25" s="4">
        <f t="shared" si="0"/>
        <v>249073</v>
      </c>
    </row>
    <row r="26" spans="1:18">
      <c r="A26" s="84"/>
      <c r="B26" s="6">
        <v>7</v>
      </c>
      <c r="C26" s="4">
        <v>4838</v>
      </c>
      <c r="D26" s="4">
        <v>1593</v>
      </c>
      <c r="E26" s="4">
        <v>1226341</v>
      </c>
      <c r="F26" s="4">
        <v>308952</v>
      </c>
      <c r="G26" s="4">
        <v>27454</v>
      </c>
      <c r="H26" s="4">
        <v>9832</v>
      </c>
      <c r="I26" s="4">
        <v>0</v>
      </c>
      <c r="J26" s="4">
        <v>0</v>
      </c>
      <c r="K26" s="4">
        <v>720</v>
      </c>
      <c r="L26" s="4">
        <v>415</v>
      </c>
      <c r="M26" s="4"/>
      <c r="N26" s="4"/>
      <c r="O26" s="4"/>
      <c r="P26" s="4"/>
      <c r="Q26" s="4">
        <f t="shared" si="0"/>
        <v>1259353</v>
      </c>
      <c r="R26" s="4">
        <f t="shared" si="0"/>
        <v>320792</v>
      </c>
    </row>
    <row r="27" spans="1:18">
      <c r="A27" s="84"/>
      <c r="B27" s="6">
        <v>8</v>
      </c>
      <c r="C27" s="4">
        <v>2419</v>
      </c>
      <c r="D27" s="4">
        <v>765</v>
      </c>
      <c r="E27" s="4">
        <v>1859397</v>
      </c>
      <c r="F27" s="4">
        <v>458410</v>
      </c>
      <c r="G27" s="4">
        <v>29876</v>
      </c>
      <c r="H27" s="4">
        <v>12296</v>
      </c>
      <c r="I27" s="4">
        <v>11200</v>
      </c>
      <c r="J27" s="4">
        <v>1726</v>
      </c>
      <c r="K27" s="4">
        <v>720</v>
      </c>
      <c r="L27" s="4">
        <v>415</v>
      </c>
      <c r="M27" s="4"/>
      <c r="N27" s="4"/>
      <c r="O27" s="4"/>
      <c r="P27" s="4"/>
      <c r="Q27" s="4">
        <f t="shared" si="0"/>
        <v>1903612</v>
      </c>
      <c r="R27" s="4">
        <f t="shared" si="0"/>
        <v>473612</v>
      </c>
    </row>
    <row r="28" spans="1:18">
      <c r="A28" s="84"/>
      <c r="B28" s="6">
        <v>9</v>
      </c>
      <c r="C28" s="4">
        <v>2730</v>
      </c>
      <c r="D28" s="4">
        <v>1038</v>
      </c>
      <c r="E28" s="4">
        <v>1779913</v>
      </c>
      <c r="F28" s="4">
        <v>439868</v>
      </c>
      <c r="G28" s="4">
        <v>11390</v>
      </c>
      <c r="H28" s="4">
        <v>4513</v>
      </c>
      <c r="I28" s="4">
        <v>11200</v>
      </c>
      <c r="J28" s="4">
        <v>2565</v>
      </c>
      <c r="K28" s="4">
        <v>720</v>
      </c>
      <c r="L28" s="4">
        <v>411</v>
      </c>
      <c r="M28" s="4"/>
      <c r="N28" s="4"/>
      <c r="O28" s="4"/>
      <c r="P28" s="4"/>
      <c r="Q28" s="4">
        <f t="shared" si="0"/>
        <v>1805953</v>
      </c>
      <c r="R28" s="4">
        <f t="shared" si="0"/>
        <v>448395</v>
      </c>
    </row>
    <row r="29" spans="1:18">
      <c r="A29" s="84"/>
      <c r="B29" s="6">
        <v>10</v>
      </c>
      <c r="C29" s="4">
        <v>2419</v>
      </c>
      <c r="D29" s="4">
        <v>813</v>
      </c>
      <c r="E29" s="4">
        <v>1981457</v>
      </c>
      <c r="F29" s="4">
        <v>494859</v>
      </c>
      <c r="G29" s="4">
        <v>15325</v>
      </c>
      <c r="H29" s="4">
        <v>5667</v>
      </c>
      <c r="I29" s="4">
        <v>10841</v>
      </c>
      <c r="J29" s="4">
        <v>3034</v>
      </c>
      <c r="K29" s="4">
        <v>720</v>
      </c>
      <c r="L29" s="4">
        <v>408</v>
      </c>
      <c r="M29" s="4"/>
      <c r="N29" s="4"/>
      <c r="O29" s="4"/>
      <c r="P29" s="4"/>
      <c r="Q29" s="4">
        <f t="shared" si="0"/>
        <v>2010762</v>
      </c>
      <c r="R29" s="4">
        <f t="shared" si="0"/>
        <v>504781</v>
      </c>
    </row>
    <row r="30" spans="1:18">
      <c r="A30" s="84"/>
      <c r="B30" s="6">
        <v>11</v>
      </c>
      <c r="C30" s="4">
        <v>0</v>
      </c>
      <c r="D30" s="4">
        <v>0</v>
      </c>
      <c r="E30" s="4">
        <v>1688935</v>
      </c>
      <c r="F30" s="4">
        <v>427933</v>
      </c>
      <c r="G30" s="4">
        <v>19799</v>
      </c>
      <c r="H30" s="4">
        <v>6203</v>
      </c>
      <c r="I30" s="4">
        <v>0</v>
      </c>
      <c r="J30" s="4">
        <v>0</v>
      </c>
      <c r="K30" s="4">
        <v>1080</v>
      </c>
      <c r="L30" s="4">
        <v>611</v>
      </c>
      <c r="M30" s="4"/>
      <c r="N30" s="4"/>
      <c r="O30" s="4"/>
      <c r="P30" s="4"/>
      <c r="Q30" s="4">
        <f t="shared" si="0"/>
        <v>1709814</v>
      </c>
      <c r="R30" s="4">
        <f t="shared" si="0"/>
        <v>434747</v>
      </c>
    </row>
    <row r="31" spans="1:18" ht="19.5" thickBot="1">
      <c r="A31" s="84"/>
      <c r="B31" s="7">
        <v>12</v>
      </c>
      <c r="C31" s="8">
        <v>0</v>
      </c>
      <c r="D31" s="8">
        <v>0</v>
      </c>
      <c r="E31" s="8">
        <v>1532362</v>
      </c>
      <c r="F31" s="8">
        <v>388064</v>
      </c>
      <c r="G31" s="8">
        <v>33330</v>
      </c>
      <c r="H31" s="8">
        <v>11212</v>
      </c>
      <c r="I31" s="8">
        <v>0</v>
      </c>
      <c r="J31" s="8">
        <v>0</v>
      </c>
      <c r="K31" s="8">
        <v>1584</v>
      </c>
      <c r="L31" s="8">
        <v>887</v>
      </c>
      <c r="M31" s="8"/>
      <c r="N31" s="8"/>
      <c r="O31" s="8"/>
      <c r="P31" s="8"/>
      <c r="Q31" s="8">
        <f t="shared" si="0"/>
        <v>1567276</v>
      </c>
      <c r="R31" s="8">
        <f t="shared" si="0"/>
        <v>400163</v>
      </c>
    </row>
    <row r="32" spans="1:18" ht="25.5" customHeight="1" thickTop="1" thickBot="1">
      <c r="A32" s="86"/>
      <c r="B32" s="69" t="s">
        <v>13</v>
      </c>
      <c r="C32" s="70">
        <f>SUM(C20:C31)</f>
        <v>28550</v>
      </c>
      <c r="D32" s="70">
        <f>SUM(D20:D31)</f>
        <v>9747</v>
      </c>
      <c r="E32" s="70">
        <f t="shared" ref="E32:P32" si="2">SUM(E20:E31)</f>
        <v>17768829</v>
      </c>
      <c r="F32" s="70">
        <f t="shared" si="2"/>
        <v>4454403</v>
      </c>
      <c r="G32" s="70">
        <f t="shared" si="2"/>
        <v>272633</v>
      </c>
      <c r="H32" s="70">
        <f t="shared" si="2"/>
        <v>101666</v>
      </c>
      <c r="I32" s="70">
        <f t="shared" si="2"/>
        <v>41641</v>
      </c>
      <c r="J32" s="70">
        <f t="shared" si="2"/>
        <v>8922</v>
      </c>
      <c r="K32" s="70">
        <f t="shared" si="2"/>
        <v>6408</v>
      </c>
      <c r="L32" s="70">
        <f t="shared" si="2"/>
        <v>3805</v>
      </c>
      <c r="M32" s="70">
        <f t="shared" si="2"/>
        <v>0</v>
      </c>
      <c r="N32" s="70">
        <f t="shared" si="2"/>
        <v>0</v>
      </c>
      <c r="O32" s="70">
        <f t="shared" si="2"/>
        <v>0</v>
      </c>
      <c r="P32" s="70">
        <f t="shared" si="2"/>
        <v>0</v>
      </c>
      <c r="Q32" s="71">
        <f t="shared" si="0"/>
        <v>18118061</v>
      </c>
      <c r="R32" s="71">
        <f t="shared" si="0"/>
        <v>4578543</v>
      </c>
    </row>
    <row r="33" spans="1:18" ht="19.5" thickTop="1">
      <c r="A33" s="83">
        <v>2021</v>
      </c>
      <c r="B33" s="3">
        <v>1</v>
      </c>
      <c r="C33" s="5">
        <v>0</v>
      </c>
      <c r="D33" s="5">
        <v>0</v>
      </c>
      <c r="E33" s="5">
        <v>1544105</v>
      </c>
      <c r="F33" s="5">
        <v>376945</v>
      </c>
      <c r="G33" s="5">
        <v>11635</v>
      </c>
      <c r="H33" s="5">
        <v>4474</v>
      </c>
      <c r="I33" s="5">
        <v>0</v>
      </c>
      <c r="J33" s="5">
        <v>0</v>
      </c>
      <c r="K33" s="5">
        <v>0</v>
      </c>
      <c r="L33" s="5">
        <v>0</v>
      </c>
      <c r="M33" s="5">
        <v>0</v>
      </c>
      <c r="N33" s="5">
        <v>0</v>
      </c>
      <c r="O33" s="5">
        <v>0</v>
      </c>
      <c r="P33" s="5">
        <v>0</v>
      </c>
      <c r="Q33" s="5">
        <f t="shared" si="0"/>
        <v>1555740</v>
      </c>
      <c r="R33" s="5">
        <f t="shared" si="0"/>
        <v>381419</v>
      </c>
    </row>
    <row r="34" spans="1:18">
      <c r="A34" s="84"/>
      <c r="B34" s="6">
        <v>2</v>
      </c>
      <c r="C34" s="4">
        <v>0</v>
      </c>
      <c r="D34" s="4">
        <v>0</v>
      </c>
      <c r="E34" s="4">
        <v>1514299</v>
      </c>
      <c r="F34" s="4">
        <v>375544</v>
      </c>
      <c r="G34" s="4">
        <v>18483</v>
      </c>
      <c r="H34" s="4">
        <v>6270</v>
      </c>
      <c r="I34" s="4">
        <v>0</v>
      </c>
      <c r="J34" s="4">
        <v>0</v>
      </c>
      <c r="K34" s="4">
        <v>0</v>
      </c>
      <c r="L34" s="4">
        <v>0</v>
      </c>
      <c r="M34" s="4">
        <v>0</v>
      </c>
      <c r="N34" s="4">
        <v>0</v>
      </c>
      <c r="O34" s="4">
        <v>0</v>
      </c>
      <c r="P34" s="4">
        <v>0</v>
      </c>
      <c r="Q34" s="4">
        <f t="shared" si="0"/>
        <v>1532782</v>
      </c>
      <c r="R34" s="4">
        <f t="shared" si="0"/>
        <v>381814</v>
      </c>
    </row>
    <row r="35" spans="1:18">
      <c r="A35" s="84"/>
      <c r="B35" s="6">
        <v>3</v>
      </c>
      <c r="C35" s="4">
        <v>0</v>
      </c>
      <c r="D35" s="4">
        <v>0</v>
      </c>
      <c r="E35" s="4">
        <v>1254809</v>
      </c>
      <c r="F35" s="4">
        <v>325131</v>
      </c>
      <c r="G35" s="4">
        <v>32529</v>
      </c>
      <c r="H35" s="4">
        <v>10753</v>
      </c>
      <c r="I35" s="4">
        <v>0</v>
      </c>
      <c r="J35" s="4">
        <v>0</v>
      </c>
      <c r="K35" s="4">
        <v>0</v>
      </c>
      <c r="L35" s="4">
        <v>0</v>
      </c>
      <c r="M35" s="4">
        <v>0</v>
      </c>
      <c r="N35" s="4">
        <v>0</v>
      </c>
      <c r="O35" s="4">
        <v>0</v>
      </c>
      <c r="P35" s="4">
        <v>0</v>
      </c>
      <c r="Q35" s="4">
        <f t="shared" si="0"/>
        <v>1287338</v>
      </c>
      <c r="R35" s="4">
        <f t="shared" si="0"/>
        <v>335884</v>
      </c>
    </row>
    <row r="36" spans="1:18">
      <c r="A36" s="84"/>
      <c r="B36" s="6">
        <v>4</v>
      </c>
      <c r="C36" s="4">
        <v>0</v>
      </c>
      <c r="D36" s="4">
        <v>0</v>
      </c>
      <c r="E36" s="4">
        <v>1808880</v>
      </c>
      <c r="F36" s="4">
        <v>479583</v>
      </c>
      <c r="G36" s="4">
        <v>38469</v>
      </c>
      <c r="H36" s="4">
        <v>14225</v>
      </c>
      <c r="I36" s="4">
        <v>0</v>
      </c>
      <c r="J36" s="4">
        <v>0</v>
      </c>
      <c r="K36" s="4">
        <v>0</v>
      </c>
      <c r="L36" s="4">
        <v>0</v>
      </c>
      <c r="M36" s="4">
        <v>0</v>
      </c>
      <c r="N36" s="4">
        <v>0</v>
      </c>
      <c r="O36" s="4">
        <v>0</v>
      </c>
      <c r="P36" s="4">
        <v>0</v>
      </c>
      <c r="Q36" s="4">
        <f t="shared" si="0"/>
        <v>1847349</v>
      </c>
      <c r="R36" s="4">
        <f t="shared" si="0"/>
        <v>493808</v>
      </c>
    </row>
    <row r="37" spans="1:18">
      <c r="A37" s="84"/>
      <c r="B37" s="6">
        <v>5</v>
      </c>
      <c r="C37" s="4">
        <v>0</v>
      </c>
      <c r="D37" s="4">
        <v>0</v>
      </c>
      <c r="E37" s="4">
        <v>2055284</v>
      </c>
      <c r="F37" s="4">
        <v>550634</v>
      </c>
      <c r="G37" s="4">
        <v>21653</v>
      </c>
      <c r="H37" s="4">
        <v>8031</v>
      </c>
      <c r="I37" s="4">
        <v>0</v>
      </c>
      <c r="J37" s="4">
        <v>0</v>
      </c>
      <c r="K37" s="4">
        <v>0</v>
      </c>
      <c r="L37" s="4">
        <v>0</v>
      </c>
      <c r="M37" s="4">
        <v>0</v>
      </c>
      <c r="N37" s="4">
        <v>0</v>
      </c>
      <c r="O37" s="4">
        <v>0</v>
      </c>
      <c r="P37" s="4">
        <v>0</v>
      </c>
      <c r="Q37" s="4">
        <f t="shared" si="0"/>
        <v>2076937</v>
      </c>
      <c r="R37" s="4">
        <f t="shared" si="0"/>
        <v>558665</v>
      </c>
    </row>
    <row r="38" spans="1:18">
      <c r="A38" s="84"/>
      <c r="B38" s="6">
        <v>6</v>
      </c>
      <c r="C38" s="4">
        <v>0</v>
      </c>
      <c r="D38" s="4">
        <v>0</v>
      </c>
      <c r="E38" s="4">
        <v>1608775</v>
      </c>
      <c r="F38" s="4">
        <v>443410</v>
      </c>
      <c r="G38" s="4">
        <v>10951</v>
      </c>
      <c r="H38" s="4">
        <v>5048</v>
      </c>
      <c r="I38" s="4">
        <v>2457</v>
      </c>
      <c r="J38" s="4">
        <v>818</v>
      </c>
      <c r="K38" s="4">
        <v>0</v>
      </c>
      <c r="L38" s="4">
        <v>0</v>
      </c>
      <c r="M38" s="4">
        <v>0</v>
      </c>
      <c r="N38" s="4">
        <v>0</v>
      </c>
      <c r="O38" s="4">
        <v>0</v>
      </c>
      <c r="P38" s="4">
        <v>0</v>
      </c>
      <c r="Q38" s="4">
        <f t="shared" si="0"/>
        <v>1622183</v>
      </c>
      <c r="R38" s="4">
        <f t="shared" si="0"/>
        <v>449276</v>
      </c>
    </row>
    <row r="39" spans="1:18">
      <c r="A39" s="84"/>
      <c r="B39" s="6">
        <v>7</v>
      </c>
      <c r="C39" s="4">
        <v>0</v>
      </c>
      <c r="D39" s="4">
        <v>0</v>
      </c>
      <c r="E39" s="4">
        <v>1928775</v>
      </c>
      <c r="F39" s="4">
        <v>522687</v>
      </c>
      <c r="G39" s="4">
        <v>23948</v>
      </c>
      <c r="H39" s="4">
        <v>10305</v>
      </c>
      <c r="I39" s="4">
        <v>0</v>
      </c>
      <c r="J39" s="4">
        <v>0</v>
      </c>
      <c r="K39" s="4">
        <v>0</v>
      </c>
      <c r="L39" s="4">
        <v>0</v>
      </c>
      <c r="M39" s="4"/>
      <c r="N39" s="4"/>
      <c r="O39" s="4"/>
      <c r="P39" s="4"/>
      <c r="Q39" s="4">
        <f t="shared" si="0"/>
        <v>1952723</v>
      </c>
      <c r="R39" s="4">
        <f t="shared" si="0"/>
        <v>532992</v>
      </c>
    </row>
    <row r="40" spans="1:18">
      <c r="A40" s="84"/>
      <c r="B40" s="6">
        <v>8</v>
      </c>
      <c r="C40" s="4">
        <v>0</v>
      </c>
      <c r="D40" s="4">
        <v>0</v>
      </c>
      <c r="E40" s="10">
        <v>1922047</v>
      </c>
      <c r="F40" s="4">
        <v>515601</v>
      </c>
      <c r="G40" s="10">
        <v>15445</v>
      </c>
      <c r="H40" s="4">
        <v>7136</v>
      </c>
      <c r="I40" s="4">
        <v>2787</v>
      </c>
      <c r="J40" s="4">
        <v>716</v>
      </c>
      <c r="K40" s="4">
        <v>0</v>
      </c>
      <c r="L40" s="4">
        <v>0</v>
      </c>
      <c r="M40" s="4"/>
      <c r="N40" s="4"/>
      <c r="O40" s="4"/>
      <c r="P40" s="4"/>
      <c r="Q40" s="4">
        <f t="shared" si="0"/>
        <v>1940279</v>
      </c>
      <c r="R40" s="4">
        <f t="shared" si="0"/>
        <v>523453</v>
      </c>
    </row>
    <row r="41" spans="1:18">
      <c r="A41" s="84"/>
      <c r="B41" s="6">
        <v>9</v>
      </c>
      <c r="C41" s="4">
        <v>0</v>
      </c>
      <c r="D41" s="4">
        <v>0</v>
      </c>
      <c r="E41" s="4">
        <v>2106406</v>
      </c>
      <c r="F41" s="4">
        <v>568983</v>
      </c>
      <c r="G41" s="4">
        <v>52721</v>
      </c>
      <c r="H41" s="4">
        <v>21316</v>
      </c>
      <c r="I41" s="4">
        <v>9036</v>
      </c>
      <c r="J41" s="10">
        <v>2319</v>
      </c>
      <c r="K41" s="4">
        <v>0</v>
      </c>
      <c r="L41" s="4">
        <v>0</v>
      </c>
      <c r="M41" s="4"/>
      <c r="N41" s="4"/>
      <c r="O41" s="4"/>
      <c r="P41" s="4"/>
      <c r="Q41" s="4">
        <f t="shared" si="0"/>
        <v>2168163</v>
      </c>
      <c r="R41" s="4">
        <f>SUM(D41,F41,H41,L41,N41,P41,J41)</f>
        <v>592618</v>
      </c>
    </row>
    <row r="42" spans="1:18">
      <c r="A42" s="84"/>
      <c r="B42" s="6">
        <v>10</v>
      </c>
      <c r="C42" s="4">
        <v>0</v>
      </c>
      <c r="D42" s="4">
        <v>0</v>
      </c>
      <c r="E42" s="4">
        <v>2109336</v>
      </c>
      <c r="F42" s="4">
        <v>569817</v>
      </c>
      <c r="G42" s="4">
        <v>24552</v>
      </c>
      <c r="H42" s="4">
        <v>10171</v>
      </c>
      <c r="I42" s="4">
        <v>8861</v>
      </c>
      <c r="J42" s="4">
        <v>2267</v>
      </c>
      <c r="K42" s="4">
        <v>0</v>
      </c>
      <c r="L42" s="4">
        <v>0</v>
      </c>
      <c r="M42" s="4"/>
      <c r="N42" s="4"/>
      <c r="O42" s="4"/>
      <c r="P42" s="4"/>
      <c r="Q42" s="4">
        <f t="shared" si="0"/>
        <v>2142749</v>
      </c>
      <c r="R42" s="4">
        <f t="shared" si="0"/>
        <v>582255</v>
      </c>
    </row>
    <row r="43" spans="1:18">
      <c r="A43" s="84"/>
      <c r="B43" s="6">
        <v>11</v>
      </c>
      <c r="C43" s="4">
        <v>0</v>
      </c>
      <c r="D43" s="4">
        <v>0</v>
      </c>
      <c r="E43" s="4">
        <v>1978419</v>
      </c>
      <c r="F43" s="4">
        <v>524916</v>
      </c>
      <c r="G43" s="4">
        <v>39456</v>
      </c>
      <c r="H43" s="4">
        <v>17143</v>
      </c>
      <c r="I43" s="4">
        <v>3029</v>
      </c>
      <c r="J43" s="4">
        <v>770</v>
      </c>
      <c r="K43" s="4">
        <v>0</v>
      </c>
      <c r="L43" s="4">
        <v>0</v>
      </c>
      <c r="M43" s="4"/>
      <c r="N43" s="4"/>
      <c r="O43" s="4"/>
      <c r="P43" s="4"/>
      <c r="Q43" s="4">
        <f t="shared" si="0"/>
        <v>2020904</v>
      </c>
      <c r="R43" s="4">
        <f t="shared" si="0"/>
        <v>542829</v>
      </c>
    </row>
    <row r="44" spans="1:18" ht="19.5" thickBot="1">
      <c r="A44" s="84"/>
      <c r="B44" s="7">
        <v>12</v>
      </c>
      <c r="C44" s="8"/>
      <c r="D44" s="8"/>
      <c r="E44" s="8"/>
      <c r="F44" s="8"/>
      <c r="G44" s="8"/>
      <c r="H44" s="8"/>
      <c r="I44" s="8"/>
      <c r="J44" s="8"/>
      <c r="K44" s="8"/>
      <c r="L44" s="8"/>
      <c r="M44" s="8"/>
      <c r="N44" s="8"/>
      <c r="O44" s="8"/>
      <c r="P44" s="8"/>
      <c r="Q44" s="8">
        <f t="shared" si="0"/>
        <v>0</v>
      </c>
      <c r="R44" s="8">
        <f t="shared" si="0"/>
        <v>0</v>
      </c>
    </row>
    <row r="45" spans="1:18" ht="25.5" customHeight="1" thickTop="1" thickBot="1">
      <c r="A45" s="85"/>
      <c r="B45" s="69" t="s">
        <v>13</v>
      </c>
      <c r="C45" s="70">
        <f>SUM(C33:C44)</f>
        <v>0</v>
      </c>
      <c r="D45" s="70">
        <f>SUM(D33:D44)</f>
        <v>0</v>
      </c>
      <c r="E45" s="70">
        <f t="shared" ref="E45:P45" si="3">SUM(E33:E44)</f>
        <v>19831135</v>
      </c>
      <c r="F45" s="70">
        <f t="shared" si="3"/>
        <v>5253251</v>
      </c>
      <c r="G45" s="70">
        <f t="shared" si="3"/>
        <v>289842</v>
      </c>
      <c r="H45" s="70">
        <f t="shared" si="3"/>
        <v>114872</v>
      </c>
      <c r="I45" s="70">
        <f t="shared" si="3"/>
        <v>26170</v>
      </c>
      <c r="J45" s="70">
        <f t="shared" si="3"/>
        <v>6890</v>
      </c>
      <c r="K45" s="70">
        <f t="shared" si="3"/>
        <v>0</v>
      </c>
      <c r="L45" s="70">
        <f t="shared" si="3"/>
        <v>0</v>
      </c>
      <c r="M45" s="70">
        <f t="shared" si="3"/>
        <v>0</v>
      </c>
      <c r="N45" s="70">
        <f t="shared" si="3"/>
        <v>0</v>
      </c>
      <c r="O45" s="70">
        <f t="shared" si="3"/>
        <v>0</v>
      </c>
      <c r="P45" s="70">
        <f t="shared" si="3"/>
        <v>0</v>
      </c>
      <c r="Q45" s="71">
        <f t="shared" si="0"/>
        <v>20147147</v>
      </c>
      <c r="R45" s="71">
        <f t="shared" si="0"/>
        <v>5375013</v>
      </c>
    </row>
    <row r="46" spans="1:18" ht="19.5" thickTop="1"/>
    <row r="47" spans="1:18">
      <c r="Q47" s="82" t="s">
        <v>15</v>
      </c>
      <c r="R47" s="82"/>
    </row>
    <row r="48" spans="1:18">
      <c r="B48" s="68" t="s">
        <v>16</v>
      </c>
      <c r="C48" s="68"/>
      <c r="D48" s="68"/>
      <c r="E48" s="13"/>
      <c r="F48" s="13"/>
      <c r="G48" s="13"/>
      <c r="H48" s="13"/>
    </row>
    <row r="49" spans="2:8">
      <c r="B49" s="14"/>
      <c r="C49" s="67" t="s">
        <v>17</v>
      </c>
      <c r="D49" s="62" t="s">
        <v>18</v>
      </c>
      <c r="E49" s="63" t="s">
        <v>19</v>
      </c>
      <c r="F49" s="79" t="s">
        <v>20</v>
      </c>
      <c r="G49" s="80"/>
      <c r="H49" s="81"/>
    </row>
    <row r="50" spans="2:8">
      <c r="B50" s="15"/>
      <c r="C50" s="16" t="s">
        <v>21</v>
      </c>
      <c r="D50" s="17" t="s">
        <v>22</v>
      </c>
      <c r="E50" s="18" t="s">
        <v>23</v>
      </c>
      <c r="F50" s="64" t="s">
        <v>17</v>
      </c>
      <c r="G50" s="65" t="s">
        <v>18</v>
      </c>
      <c r="H50" s="66" t="s">
        <v>19</v>
      </c>
    </row>
    <row r="51" spans="2:8">
      <c r="B51" s="19" t="s">
        <v>24</v>
      </c>
      <c r="C51" s="20">
        <f>147357/1000</f>
        <v>147.357</v>
      </c>
      <c r="D51" s="21">
        <v>45838</v>
      </c>
      <c r="E51" s="22">
        <v>311</v>
      </c>
      <c r="F51" s="23"/>
      <c r="G51" s="24"/>
      <c r="H51" s="22"/>
    </row>
    <row r="52" spans="2:8">
      <c r="B52" s="25" t="s">
        <v>25</v>
      </c>
      <c r="C52" s="26">
        <f>206837/1000</f>
        <v>206.83699999999999</v>
      </c>
      <c r="D52" s="27">
        <v>64596</v>
      </c>
      <c r="E52" s="28">
        <v>312</v>
      </c>
      <c r="F52" s="29">
        <v>1.4039999999999999</v>
      </c>
      <c r="G52" s="30">
        <v>1.409</v>
      </c>
      <c r="H52" s="31">
        <v>1.004</v>
      </c>
    </row>
    <row r="53" spans="2:8">
      <c r="B53" s="25" t="s">
        <v>26</v>
      </c>
      <c r="C53" s="26">
        <f>247171/1000</f>
        <v>247.17099999999999</v>
      </c>
      <c r="D53" s="27">
        <v>82273</v>
      </c>
      <c r="E53" s="28">
        <v>333</v>
      </c>
      <c r="F53" s="29">
        <v>1.1950000000000001</v>
      </c>
      <c r="G53" s="30">
        <v>1.274</v>
      </c>
      <c r="H53" s="31">
        <v>1.0660000000000001</v>
      </c>
    </row>
    <row r="54" spans="2:8">
      <c r="B54" s="25" t="s">
        <v>27</v>
      </c>
      <c r="C54" s="26">
        <f>379897/1000</f>
        <v>379.89699999999999</v>
      </c>
      <c r="D54" s="27">
        <v>124269</v>
      </c>
      <c r="E54" s="28">
        <v>327</v>
      </c>
      <c r="F54" s="29">
        <v>1.5369999999999999</v>
      </c>
      <c r="G54" s="30">
        <v>1.51</v>
      </c>
      <c r="H54" s="31">
        <v>0.98299999999999998</v>
      </c>
    </row>
    <row r="55" spans="2:8">
      <c r="B55" s="25" t="s">
        <v>28</v>
      </c>
      <c r="C55" s="26">
        <f>682587/1000</f>
        <v>682.58699999999999</v>
      </c>
      <c r="D55" s="27">
        <v>204561</v>
      </c>
      <c r="E55" s="28">
        <v>300</v>
      </c>
      <c r="F55" s="29">
        <v>1.7969999999999999</v>
      </c>
      <c r="G55" s="30">
        <v>1.6459999999999999</v>
      </c>
      <c r="H55" s="31">
        <v>0.91600000000000004</v>
      </c>
    </row>
    <row r="56" spans="2:8">
      <c r="B56" s="25" t="s">
        <v>29</v>
      </c>
      <c r="C56" s="26">
        <f>865460/1000</f>
        <v>865.46</v>
      </c>
      <c r="D56" s="27">
        <v>237704</v>
      </c>
      <c r="E56" s="28">
        <v>275</v>
      </c>
      <c r="F56" s="29">
        <v>1.268</v>
      </c>
      <c r="G56" s="30">
        <v>1.1619999999999999</v>
      </c>
      <c r="H56" s="31">
        <v>0.91600000000000004</v>
      </c>
    </row>
    <row r="57" spans="2:8">
      <c r="B57" s="25" t="s">
        <v>30</v>
      </c>
      <c r="C57" s="26">
        <f>287079/1000</f>
        <v>287.07900000000001</v>
      </c>
      <c r="D57" s="27">
        <v>72522</v>
      </c>
      <c r="E57" s="28">
        <v>253</v>
      </c>
      <c r="F57" s="29">
        <v>0.33200000000000002</v>
      </c>
      <c r="G57" s="30">
        <v>0.30499999999999999</v>
      </c>
      <c r="H57" s="31">
        <v>0.92</v>
      </c>
    </row>
    <row r="58" spans="2:8">
      <c r="B58" s="25" t="s">
        <v>31</v>
      </c>
      <c r="C58" s="26">
        <f>582839/1000</f>
        <v>582.83900000000006</v>
      </c>
      <c r="D58" s="27">
        <v>141479</v>
      </c>
      <c r="E58" s="28">
        <v>243</v>
      </c>
      <c r="F58" s="29">
        <v>2.0299999999999998</v>
      </c>
      <c r="G58" s="30">
        <v>1.9510000000000001</v>
      </c>
      <c r="H58" s="31">
        <v>0.96099999999999997</v>
      </c>
    </row>
    <row r="59" spans="2:8">
      <c r="B59" s="25" t="s">
        <v>32</v>
      </c>
      <c r="C59" s="26">
        <f>1027075/1000</f>
        <v>1027.075</v>
      </c>
      <c r="D59" s="27">
        <v>249868</v>
      </c>
      <c r="E59" s="28">
        <v>243</v>
      </c>
      <c r="F59" s="29">
        <v>1.762</v>
      </c>
      <c r="G59" s="30">
        <v>1.766</v>
      </c>
      <c r="H59" s="31">
        <v>1.002</v>
      </c>
    </row>
    <row r="60" spans="2:8">
      <c r="B60" s="25" t="s">
        <v>33</v>
      </c>
      <c r="C60" s="26">
        <f>1516513/1000</f>
        <v>1516.5129999999999</v>
      </c>
      <c r="D60" s="27">
        <v>383542</v>
      </c>
      <c r="E60" s="28">
        <v>253</v>
      </c>
      <c r="F60" s="29">
        <v>1.4770000000000001</v>
      </c>
      <c r="G60" s="30">
        <v>1.5349999999999999</v>
      </c>
      <c r="H60" s="31">
        <v>1.04</v>
      </c>
    </row>
    <row r="61" spans="2:8">
      <c r="B61" s="32" t="s">
        <v>34</v>
      </c>
      <c r="C61" s="33">
        <f>2303489/1000</f>
        <v>2303.489</v>
      </c>
      <c r="D61" s="34">
        <v>608039</v>
      </c>
      <c r="E61" s="35">
        <v>264</v>
      </c>
      <c r="F61" s="36">
        <v>1.5189999999999999</v>
      </c>
      <c r="G61" s="37">
        <v>1.585</v>
      </c>
      <c r="H61" s="38">
        <v>1.044</v>
      </c>
    </row>
    <row r="62" spans="2:8">
      <c r="B62" s="32" t="s">
        <v>35</v>
      </c>
      <c r="C62" s="39">
        <v>3222.4780000000001</v>
      </c>
      <c r="D62" s="40">
        <v>838409</v>
      </c>
      <c r="E62" s="41">
        <f>D62/C62</f>
        <v>260.17524402028499</v>
      </c>
      <c r="F62" s="42">
        <f t="shared" ref="F62:H64" si="4">C62/C61</f>
        <v>1.3989552370339082</v>
      </c>
      <c r="G62" s="37">
        <f t="shared" si="4"/>
        <v>1.3788737235604953</v>
      </c>
      <c r="H62" s="43">
        <f t="shared" si="4"/>
        <v>0.98551228795562495</v>
      </c>
    </row>
    <row r="63" spans="2:8">
      <c r="B63" s="25" t="s">
        <v>36</v>
      </c>
      <c r="C63" s="44">
        <v>3886.4589999999998</v>
      </c>
      <c r="D63" s="45">
        <v>1021233</v>
      </c>
      <c r="E63" s="46">
        <f>D63/C63</f>
        <v>262.76695573013893</v>
      </c>
      <c r="F63" s="47">
        <f t="shared" si="4"/>
        <v>1.2060467131195309</v>
      </c>
      <c r="G63" s="30">
        <f t="shared" si="4"/>
        <v>1.2180606362765667</v>
      </c>
      <c r="H63" s="48">
        <f t="shared" si="4"/>
        <v>1.0099614078180776</v>
      </c>
    </row>
    <row r="64" spans="2:8">
      <c r="B64" s="49" t="s">
        <v>37</v>
      </c>
      <c r="C64" s="50">
        <v>5847.8270000000002</v>
      </c>
      <c r="D64" s="51">
        <v>1513056</v>
      </c>
      <c r="E64" s="52">
        <f>D64/C64</f>
        <v>258.73816034571473</v>
      </c>
      <c r="F64" s="42">
        <f t="shared" si="4"/>
        <v>1.5046671018528692</v>
      </c>
      <c r="G64" s="37">
        <f t="shared" si="4"/>
        <v>1.4815972456824251</v>
      </c>
      <c r="H64" s="53">
        <f>E64/E62</f>
        <v>0.994476478037018</v>
      </c>
    </row>
    <row r="65" spans="2:8">
      <c r="B65" s="32" t="s">
        <v>38</v>
      </c>
      <c r="C65" s="54">
        <v>8359.764000000001</v>
      </c>
      <c r="D65" s="40">
        <v>2128526</v>
      </c>
      <c r="E65" s="55">
        <v>254.61556091774835</v>
      </c>
      <c r="F65" s="42">
        <v>1.4295504979883982</v>
      </c>
      <c r="G65" s="37">
        <v>1.4067727830298415</v>
      </c>
      <c r="H65" s="38">
        <v>1.060210248557075</v>
      </c>
    </row>
    <row r="66" spans="2:8">
      <c r="B66" s="15" t="s">
        <v>39</v>
      </c>
      <c r="C66" s="56">
        <v>17769</v>
      </c>
      <c r="D66" s="57">
        <v>4454403</v>
      </c>
      <c r="E66" s="58">
        <v>250.68647232842326</v>
      </c>
      <c r="F66" s="59">
        <v>2.1251591552106017</v>
      </c>
      <c r="G66" s="60">
        <v>2.0923648571828579</v>
      </c>
      <c r="H66" s="61">
        <v>0.98456854492646517</v>
      </c>
    </row>
  </sheetData>
  <mergeCells count="15">
    <mergeCell ref="F49:H49"/>
    <mergeCell ref="Q47:R47"/>
    <mergeCell ref="A7:A19"/>
    <mergeCell ref="A20:A32"/>
    <mergeCell ref="A33:A45"/>
    <mergeCell ref="P2:Q2"/>
    <mergeCell ref="A5:B5"/>
    <mergeCell ref="C5:D5"/>
    <mergeCell ref="E5:F5"/>
    <mergeCell ref="G5:H5"/>
    <mergeCell ref="I5:J5"/>
    <mergeCell ref="K5:L5"/>
    <mergeCell ref="M5:N5"/>
    <mergeCell ref="O5:P5"/>
    <mergeCell ref="Q5:R5"/>
  </mergeCells>
  <phoneticPr fontId="3"/>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2019-2021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邦夫</dc:creator>
  <cp:lastModifiedBy>安部　直子</cp:lastModifiedBy>
  <cp:lastPrinted>2021-11-29T04:39:21Z</cp:lastPrinted>
  <dcterms:created xsi:type="dcterms:W3CDTF">2021-10-28T08:26:15Z</dcterms:created>
  <dcterms:modified xsi:type="dcterms:W3CDTF">2022-01-05T02:49:58Z</dcterms:modified>
</cp:coreProperties>
</file>